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Доходы, расходы" sheetId="4" r:id="rId1"/>
  </sheets>
  <calcPr calcId="124519"/>
</workbook>
</file>

<file path=xl/calcChain.xml><?xml version="1.0" encoding="utf-8"?>
<calcChain xmlns="http://schemas.openxmlformats.org/spreadsheetml/2006/main">
  <c r="J5" i="4"/>
  <c r="I5"/>
  <c r="H5"/>
  <c r="G5"/>
  <c r="F5"/>
  <c r="E5"/>
  <c r="D5"/>
  <c r="C5"/>
  <c r="J80"/>
  <c r="I80"/>
  <c r="H80"/>
  <c r="G80"/>
  <c r="F80"/>
  <c r="E80"/>
  <c r="D80"/>
  <c r="C80"/>
  <c r="J78"/>
  <c r="I78"/>
  <c r="H78"/>
  <c r="G78"/>
  <c r="F78"/>
  <c r="E78"/>
  <c r="D78"/>
  <c r="C78"/>
  <c r="J75"/>
  <c r="I75"/>
  <c r="H75"/>
  <c r="G75"/>
  <c r="F75"/>
  <c r="E75"/>
  <c r="D75"/>
  <c r="C75"/>
  <c r="J72"/>
  <c r="I72"/>
  <c r="H72"/>
  <c r="G72"/>
  <c r="F72"/>
  <c r="E72"/>
  <c r="D72"/>
  <c r="C72"/>
  <c r="J67"/>
  <c r="I67"/>
  <c r="H67"/>
  <c r="G67"/>
  <c r="F67"/>
  <c r="E67"/>
  <c r="D67"/>
  <c r="C67"/>
  <c r="J64"/>
  <c r="I64"/>
  <c r="H64"/>
  <c r="G64"/>
  <c r="F64"/>
  <c r="E64"/>
  <c r="D64"/>
  <c r="C64"/>
  <c r="J57"/>
  <c r="I57"/>
  <c r="H57"/>
  <c r="G57"/>
  <c r="F57"/>
  <c r="E57"/>
  <c r="D57"/>
  <c r="C57"/>
  <c r="J52"/>
  <c r="I52"/>
  <c r="H52"/>
  <c r="G52"/>
  <c r="F52"/>
  <c r="E52"/>
  <c r="D52"/>
  <c r="C52"/>
  <c r="J46"/>
  <c r="I46"/>
  <c r="H46"/>
  <c r="G46"/>
  <c r="F46"/>
  <c r="E46"/>
  <c r="D46"/>
  <c r="C46"/>
  <c r="J44"/>
  <c r="J81" s="1"/>
  <c r="I44"/>
  <c r="I81" s="1"/>
  <c r="H44"/>
  <c r="H81" s="1"/>
  <c r="G44"/>
  <c r="G81" s="1"/>
  <c r="F44"/>
  <c r="F81" s="1"/>
  <c r="E44"/>
  <c r="E81" s="1"/>
  <c r="D44"/>
  <c r="D81" s="1"/>
  <c r="C44"/>
  <c r="C81" s="1"/>
  <c r="H28"/>
  <c r="J26"/>
  <c r="J25" s="1"/>
  <c r="H21"/>
  <c r="H23"/>
  <c r="H16"/>
  <c r="H20"/>
  <c r="H13"/>
  <c r="H11"/>
  <c r="H10"/>
  <c r="H9"/>
  <c r="H8"/>
  <c r="H6"/>
  <c r="E27"/>
  <c r="E25" s="1"/>
  <c r="J14"/>
  <c r="I14"/>
  <c r="G14"/>
  <c r="F14"/>
  <c r="E14"/>
  <c r="D14"/>
  <c r="I25"/>
  <c r="G25"/>
  <c r="F25"/>
  <c r="D27"/>
  <c r="D25" s="1"/>
  <c r="C25"/>
  <c r="C14"/>
  <c r="E24" l="1"/>
  <c r="E31" s="1"/>
  <c r="G24"/>
  <c r="D24"/>
  <c r="H26"/>
  <c r="D31"/>
  <c r="G31"/>
  <c r="I24"/>
  <c r="I31" s="1"/>
  <c r="H25"/>
  <c r="H14"/>
  <c r="F24"/>
  <c r="F31" s="1"/>
  <c r="J24"/>
  <c r="J31" s="1"/>
  <c r="C24"/>
  <c r="C31" s="1"/>
  <c r="H24" l="1"/>
  <c r="H31" s="1"/>
</calcChain>
</file>

<file path=xl/sharedStrings.xml><?xml version="1.0" encoding="utf-8"?>
<sst xmlns="http://schemas.openxmlformats.org/spreadsheetml/2006/main" count="185" uniqueCount="88">
  <si>
    <t>Решение</t>
  </si>
  <si>
    <t>Пост адм ДГО</t>
  </si>
  <si>
    <t>№ 50 от 11.06.2019</t>
  </si>
  <si>
    <t>№ 76 от 27.08.2019</t>
  </si>
  <si>
    <t>№ 86 от 27.09.2019</t>
  </si>
  <si>
    <t>№ 109 от 03.12.2019</t>
  </si>
  <si>
    <t>№ 119 от 24.12.2019</t>
  </si>
  <si>
    <t>№ 1056 от 30.12.2019</t>
  </si>
  <si>
    <t>ИТОГО</t>
  </si>
  <si>
    <t>руб.</t>
  </si>
  <si>
    <t>Раздел</t>
  </si>
  <si>
    <t>Подраздел</t>
  </si>
  <si>
    <t>01</t>
  </si>
  <si>
    <t>02</t>
  </si>
  <si>
    <t>03</t>
  </si>
  <si>
    <t>04</t>
  </si>
  <si>
    <t>05</t>
  </si>
  <si>
    <t>06</t>
  </si>
  <si>
    <t>07</t>
  </si>
  <si>
    <t>11</t>
  </si>
  <si>
    <t>12</t>
  </si>
  <si>
    <t>09</t>
  </si>
  <si>
    <t>08</t>
  </si>
  <si>
    <t>10</t>
  </si>
  <si>
    <t>13</t>
  </si>
  <si>
    <t>00</t>
  </si>
  <si>
    <t>Код бюджетной классификации</t>
  </si>
  <si>
    <t>Вид дохода</t>
  </si>
  <si>
    <t>000 1 00 00000 00 0000 110</t>
  </si>
  <si>
    <t>Налоговые доходы  всего, в том числе:</t>
  </si>
  <si>
    <t>000 1 01 02000 01 0000 110</t>
  </si>
  <si>
    <t>НДФЛ</t>
  </si>
  <si>
    <t>000 1 03 02000 01 0000 110</t>
  </si>
  <si>
    <t xml:space="preserve">Доходы от уплаты акцизов </t>
  </si>
  <si>
    <t>000 1 05 02000 02 0000 110</t>
  </si>
  <si>
    <t>ЕНВД</t>
  </si>
  <si>
    <t>000 1 05 03000 01 0000 110</t>
  </si>
  <si>
    <t xml:space="preserve">Сельскохозяйственный налог </t>
  </si>
  <si>
    <t>000 1 05 04000 02 0000 110</t>
  </si>
  <si>
    <t>Патент</t>
  </si>
  <si>
    <t>000 1 06 01000 00 0000 110</t>
  </si>
  <si>
    <t>Налог на имущество физ.лиц</t>
  </si>
  <si>
    <t>000 1 06 06000 00 0000 110</t>
  </si>
  <si>
    <t>Земельный налог</t>
  </si>
  <si>
    <t>000 1 08 00000 00 0000 110</t>
  </si>
  <si>
    <t>Государственная пошлина</t>
  </si>
  <si>
    <t>000 1 10 00000 00 0000 000</t>
  </si>
  <si>
    <t>Неналоговые доходы всего, в том числе:</t>
  </si>
  <si>
    <t>000 1 11 05000 00 0000 120</t>
  </si>
  <si>
    <t>Аренда земли</t>
  </si>
  <si>
    <t>000 1 14 06012 04 0000 430</t>
  </si>
  <si>
    <t>Продажа земли</t>
  </si>
  <si>
    <t>000 1 11 09000 00 0000 120</t>
  </si>
  <si>
    <t>Аренда имущества, в.ч.</t>
  </si>
  <si>
    <t>- найм</t>
  </si>
  <si>
    <t>000 1 14 02043 04 0000 410</t>
  </si>
  <si>
    <t>Продажа имущества</t>
  </si>
  <si>
    <t>000 1 12 01000 01 0000 120</t>
  </si>
  <si>
    <t>Плата за негативное воздействие на окруж.среду</t>
  </si>
  <si>
    <t xml:space="preserve">000 1 17 00000 00 0000 000 </t>
  </si>
  <si>
    <t>Прочие неналоговые доходы</t>
  </si>
  <si>
    <t>000 1 13 00000 00 0000 000</t>
  </si>
  <si>
    <t>Доходы от оказания платных услуг</t>
  </si>
  <si>
    <t>000 1 16 00000 00 0000 000</t>
  </si>
  <si>
    <t>Штрафы</t>
  </si>
  <si>
    <t>000 1 00 00000 00 0000 000</t>
  </si>
  <si>
    <t>Итого налоговые и неналоговые доходы</t>
  </si>
  <si>
    <t>000 2 00 00000 00 0000 000</t>
  </si>
  <si>
    <t>Безвозмездные поступления, в том числе</t>
  </si>
  <si>
    <t>000 2 02 10000 00 0000 150</t>
  </si>
  <si>
    <t>Дотации</t>
  </si>
  <si>
    <t>000 2 02 20000 00 0000 150</t>
  </si>
  <si>
    <t>Субсидии</t>
  </si>
  <si>
    <t>000 2 02 30000 00 0000 150</t>
  </si>
  <si>
    <t>Субвенции</t>
  </si>
  <si>
    <t xml:space="preserve"> 000 2 07 04000 04 0000 180</t>
  </si>
  <si>
    <t>Прочие безвозмездные поступления</t>
  </si>
  <si>
    <t xml:space="preserve"> 000 2 19 00000 00 0000 000</t>
  </si>
  <si>
    <t xml:space="preserve"> Возврат остатков субсидий, субвенций и иных межбюджетных трансфертов прошлых лет </t>
  </si>
  <si>
    <t>ВСЕГО ДОХОДОВ:</t>
  </si>
  <si>
    <t xml:space="preserve">Уточненный бюджет </t>
  </si>
  <si>
    <t>на 2019 год</t>
  </si>
  <si>
    <t xml:space="preserve">Первоначальное </t>
  </si>
  <si>
    <t>решение о бюджете</t>
  </si>
  <si>
    <t>РАСХОДЫ</t>
  </si>
  <si>
    <t>бюджетной классификации</t>
  </si>
  <si>
    <t>Сведения о внесенных изменениях в решение Думы Дальнереченского городского округа от 19.12.2018 № 71 " О бюджете Дальнереченского городского округа на 2019 год и плановый период 2020-2021 г.г."</t>
  </si>
  <si>
    <t>решение              на 2019 год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</si>
</sst>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2" fillId="0" borderId="3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7" fillId="2" borderId="5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wrapText="1"/>
    </xf>
    <xf numFmtId="4" fontId="2" fillId="0" borderId="5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wrapText="1"/>
    </xf>
    <xf numFmtId="0" fontId="9" fillId="0" borderId="0" xfId="0" applyFont="1" applyBorder="1" applyAlignment="1">
      <alignment vertical="center" wrapText="1"/>
    </xf>
    <xf numFmtId="4" fontId="2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9" fillId="2" borderId="0" xfId="0" applyFont="1" applyFill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top" wrapText="1"/>
    </xf>
    <xf numFmtId="4" fontId="3" fillId="0" borderId="6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1"/>
  <sheetViews>
    <sheetView tabSelected="1" workbookViewId="0">
      <selection activeCell="B46" sqref="B46"/>
    </sheetView>
  </sheetViews>
  <sheetFormatPr defaultRowHeight="15"/>
  <cols>
    <col min="1" max="1" width="27.28515625" customWidth="1"/>
    <col min="2" max="2" width="29.85546875" style="4" customWidth="1"/>
    <col min="3" max="3" width="15.42578125" style="4" customWidth="1"/>
    <col min="4" max="4" width="14.28515625" style="4" customWidth="1"/>
    <col min="5" max="5" width="12" style="4" customWidth="1"/>
    <col min="6" max="6" width="13.42578125" style="4" customWidth="1"/>
    <col min="7" max="7" width="13.5703125" style="4" customWidth="1"/>
    <col min="8" max="8" width="14.85546875" style="4" customWidth="1"/>
    <col min="9" max="9" width="16.28515625" style="4" customWidth="1"/>
    <col min="10" max="10" width="16.5703125" style="4" customWidth="1"/>
  </cols>
  <sheetData>
    <row r="1" spans="1:10" ht="30.75" customHeight="1">
      <c r="B1" s="39" t="s">
        <v>86</v>
      </c>
      <c r="C1" s="39"/>
      <c r="D1" s="39"/>
      <c r="E1" s="39"/>
      <c r="F1" s="39"/>
      <c r="G1" s="39"/>
      <c r="H1" s="39"/>
      <c r="I1" s="39"/>
    </row>
    <row r="2" spans="1:10" ht="15.75" thickBot="1">
      <c r="J2" s="4" t="s">
        <v>9</v>
      </c>
    </row>
    <row r="3" spans="1:10" ht="25.5">
      <c r="A3" s="35" t="s">
        <v>26</v>
      </c>
      <c r="B3" s="37" t="s">
        <v>27</v>
      </c>
      <c r="C3" s="1" t="s">
        <v>82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  <c r="I3" s="2" t="s">
        <v>1</v>
      </c>
      <c r="J3" s="3" t="s">
        <v>80</v>
      </c>
    </row>
    <row r="4" spans="1:10" s="5" customFormat="1" ht="36" customHeight="1" thickBot="1">
      <c r="A4" s="36"/>
      <c r="B4" s="38"/>
      <c r="C4" s="6" t="s">
        <v>87</v>
      </c>
      <c r="D4" s="32" t="s">
        <v>2</v>
      </c>
      <c r="E4" s="32" t="s">
        <v>3</v>
      </c>
      <c r="F4" s="32" t="s">
        <v>4</v>
      </c>
      <c r="G4" s="32" t="s">
        <v>5</v>
      </c>
      <c r="H4" s="32" t="s">
        <v>6</v>
      </c>
      <c r="I4" s="32" t="s">
        <v>7</v>
      </c>
      <c r="J4" s="6" t="s">
        <v>81</v>
      </c>
    </row>
    <row r="5" spans="1:10" ht="31.5">
      <c r="A5" s="29" t="s">
        <v>28</v>
      </c>
      <c r="B5" s="30" t="s">
        <v>29</v>
      </c>
      <c r="C5" s="31">
        <f>C6+C7+C8+C9+C10+C11+C12+C13</f>
        <v>323936000</v>
      </c>
      <c r="D5" s="31">
        <f t="shared" ref="D5:I5" si="0">D6+D7+D8+D9+D10+D11+D12+D13</f>
        <v>0</v>
      </c>
      <c r="E5" s="31">
        <f t="shared" si="0"/>
        <v>0</v>
      </c>
      <c r="F5" s="31">
        <f t="shared" si="0"/>
        <v>0</v>
      </c>
      <c r="G5" s="31">
        <f t="shared" si="0"/>
        <v>0</v>
      </c>
      <c r="H5" s="31">
        <f t="shared" si="0"/>
        <v>-1311445.4499999881</v>
      </c>
      <c r="I5" s="31">
        <f t="shared" si="0"/>
        <v>0</v>
      </c>
      <c r="J5" s="31">
        <f>J6+J7+J8+J9+J10+J11+J12+J13</f>
        <v>322624554.55000001</v>
      </c>
    </row>
    <row r="6" spans="1:10">
      <c r="A6" s="18" t="s">
        <v>30</v>
      </c>
      <c r="B6" s="10" t="s">
        <v>31</v>
      </c>
      <c r="C6" s="22">
        <v>264357000</v>
      </c>
      <c r="D6" s="22"/>
      <c r="E6" s="22"/>
      <c r="F6" s="22"/>
      <c r="G6" s="22"/>
      <c r="H6" s="22">
        <f>J6-C6</f>
        <v>-6787445.4499999881</v>
      </c>
      <c r="I6" s="22"/>
      <c r="J6" s="22">
        <v>257569554.55000001</v>
      </c>
    </row>
    <row r="7" spans="1:10">
      <c r="A7" s="18" t="s">
        <v>32</v>
      </c>
      <c r="B7" s="10" t="s">
        <v>33</v>
      </c>
      <c r="C7" s="22">
        <v>11000000</v>
      </c>
      <c r="D7" s="22"/>
      <c r="E7" s="22"/>
      <c r="F7" s="22"/>
      <c r="G7" s="22"/>
      <c r="H7" s="22"/>
      <c r="I7" s="22"/>
      <c r="J7" s="22">
        <v>11000000</v>
      </c>
    </row>
    <row r="8" spans="1:10">
      <c r="A8" s="18" t="s">
        <v>34</v>
      </c>
      <c r="B8" s="10" t="s">
        <v>35</v>
      </c>
      <c r="C8" s="22">
        <v>20609000</v>
      </c>
      <c r="D8" s="22"/>
      <c r="E8" s="22"/>
      <c r="F8" s="22"/>
      <c r="G8" s="22"/>
      <c r="H8" s="22">
        <f>J8-C8</f>
        <v>1500000</v>
      </c>
      <c r="I8" s="22"/>
      <c r="J8" s="22">
        <v>22109000</v>
      </c>
    </row>
    <row r="9" spans="1:10">
      <c r="A9" s="18" t="s">
        <v>36</v>
      </c>
      <c r="B9" s="10" t="s">
        <v>37</v>
      </c>
      <c r="C9" s="22">
        <v>14000</v>
      </c>
      <c r="D9" s="22"/>
      <c r="E9" s="22"/>
      <c r="F9" s="22"/>
      <c r="G9" s="22"/>
      <c r="H9" s="22">
        <f>J9-C9</f>
        <v>12000</v>
      </c>
      <c r="I9" s="22"/>
      <c r="J9" s="22">
        <v>26000</v>
      </c>
    </row>
    <row r="10" spans="1:10">
      <c r="A10" s="18" t="s">
        <v>38</v>
      </c>
      <c r="B10" s="10" t="s">
        <v>39</v>
      </c>
      <c r="C10" s="22">
        <v>260000</v>
      </c>
      <c r="D10" s="22"/>
      <c r="E10" s="22"/>
      <c r="F10" s="22"/>
      <c r="G10" s="22"/>
      <c r="H10" s="22">
        <f>J10-C10</f>
        <v>74000</v>
      </c>
      <c r="I10" s="22"/>
      <c r="J10" s="22">
        <v>334000</v>
      </c>
    </row>
    <row r="11" spans="1:10">
      <c r="A11" s="18" t="s">
        <v>40</v>
      </c>
      <c r="B11" s="10" t="s">
        <v>41</v>
      </c>
      <c r="C11" s="22">
        <v>8624000</v>
      </c>
      <c r="D11" s="22"/>
      <c r="E11" s="22"/>
      <c r="F11" s="22"/>
      <c r="G11" s="22"/>
      <c r="H11" s="22">
        <f>J11-C11</f>
        <v>5013000</v>
      </c>
      <c r="I11" s="22"/>
      <c r="J11" s="22">
        <v>13637000</v>
      </c>
    </row>
    <row r="12" spans="1:10">
      <c r="A12" s="18" t="s">
        <v>42</v>
      </c>
      <c r="B12" s="10" t="s">
        <v>43</v>
      </c>
      <c r="C12" s="22">
        <v>12900000</v>
      </c>
      <c r="D12" s="22"/>
      <c r="E12" s="22"/>
      <c r="F12" s="22"/>
      <c r="G12" s="22"/>
      <c r="H12" s="22"/>
      <c r="I12" s="22"/>
      <c r="J12" s="22">
        <v>12900000</v>
      </c>
    </row>
    <row r="13" spans="1:10">
      <c r="A13" s="18" t="s">
        <v>44</v>
      </c>
      <c r="B13" s="10" t="s">
        <v>45</v>
      </c>
      <c r="C13" s="22">
        <v>6172000</v>
      </c>
      <c r="D13" s="22"/>
      <c r="E13" s="22"/>
      <c r="F13" s="22"/>
      <c r="G13" s="22"/>
      <c r="H13" s="22">
        <f>J13-C13</f>
        <v>-1123000</v>
      </c>
      <c r="I13" s="22"/>
      <c r="J13" s="22">
        <v>5049000</v>
      </c>
    </row>
    <row r="14" spans="1:10" ht="31.5">
      <c r="A14" s="17" t="s">
        <v>46</v>
      </c>
      <c r="B14" s="11" t="s">
        <v>47</v>
      </c>
      <c r="C14" s="28">
        <f>C15+C16+C17+C18+C19+C20+C21+C22+C23</f>
        <v>27208618</v>
      </c>
      <c r="D14" s="28">
        <f t="shared" ref="D14:J14" si="1">D15+D16+D17+D18+D19+D20+D21+D22+D23</f>
        <v>0</v>
      </c>
      <c r="E14" s="28">
        <f t="shared" si="1"/>
        <v>0</v>
      </c>
      <c r="F14" s="28">
        <f t="shared" si="1"/>
        <v>0</v>
      </c>
      <c r="G14" s="28">
        <f t="shared" si="1"/>
        <v>0</v>
      </c>
      <c r="H14" s="28">
        <f t="shared" si="1"/>
        <v>1311445.4500000002</v>
      </c>
      <c r="I14" s="28">
        <f t="shared" si="1"/>
        <v>0</v>
      </c>
      <c r="J14" s="28">
        <f t="shared" si="1"/>
        <v>28520063.450000003</v>
      </c>
    </row>
    <row r="15" spans="1:10">
      <c r="A15" s="18" t="s">
        <v>48</v>
      </c>
      <c r="B15" s="10" t="s">
        <v>49</v>
      </c>
      <c r="C15" s="22">
        <v>17340000</v>
      </c>
      <c r="D15" s="22"/>
      <c r="E15" s="22"/>
      <c r="F15" s="22"/>
      <c r="G15" s="22"/>
      <c r="H15" s="22"/>
      <c r="I15" s="22"/>
      <c r="J15" s="22">
        <v>17340000</v>
      </c>
    </row>
    <row r="16" spans="1:10">
      <c r="A16" s="18" t="s">
        <v>50</v>
      </c>
      <c r="B16" s="10" t="s">
        <v>51</v>
      </c>
      <c r="C16" s="22">
        <v>3600000</v>
      </c>
      <c r="D16" s="22"/>
      <c r="E16" s="22"/>
      <c r="F16" s="22"/>
      <c r="G16" s="22"/>
      <c r="H16" s="22">
        <f>J16-C16</f>
        <v>-955616.75999999978</v>
      </c>
      <c r="I16" s="22"/>
      <c r="J16" s="22">
        <v>2644383.2400000002</v>
      </c>
    </row>
    <row r="17" spans="1:10">
      <c r="A17" s="18" t="s">
        <v>52</v>
      </c>
      <c r="B17" s="10" t="s">
        <v>53</v>
      </c>
      <c r="C17" s="22">
        <v>1211240</v>
      </c>
      <c r="D17" s="22"/>
      <c r="E17" s="22"/>
      <c r="F17" s="22"/>
      <c r="G17" s="22"/>
      <c r="H17" s="22"/>
      <c r="I17" s="22"/>
      <c r="J17" s="22">
        <v>1211240</v>
      </c>
    </row>
    <row r="18" spans="1:10">
      <c r="A18" s="18" t="s">
        <v>52</v>
      </c>
      <c r="B18" s="10" t="s">
        <v>54</v>
      </c>
      <c r="C18" s="22">
        <v>0</v>
      </c>
      <c r="D18" s="22"/>
      <c r="E18" s="22"/>
      <c r="F18" s="22"/>
      <c r="G18" s="22"/>
      <c r="H18" s="22"/>
      <c r="I18" s="22"/>
      <c r="J18" s="22"/>
    </row>
    <row r="19" spans="1:10">
      <c r="A19" s="18" t="s">
        <v>55</v>
      </c>
      <c r="B19" s="10" t="s">
        <v>56</v>
      </c>
      <c r="C19" s="22">
        <v>0</v>
      </c>
      <c r="D19" s="22"/>
      <c r="E19" s="22"/>
      <c r="F19" s="22"/>
      <c r="G19" s="22"/>
      <c r="H19" s="22">
        <v>955616.76</v>
      </c>
      <c r="I19" s="22"/>
      <c r="J19" s="22">
        <v>955616.76</v>
      </c>
    </row>
    <row r="20" spans="1:10" ht="30">
      <c r="A20" s="18" t="s">
        <v>57</v>
      </c>
      <c r="B20" s="10" t="s">
        <v>58</v>
      </c>
      <c r="C20" s="22">
        <v>700000</v>
      </c>
      <c r="D20" s="22"/>
      <c r="E20" s="22"/>
      <c r="F20" s="22"/>
      <c r="G20" s="22"/>
      <c r="H20" s="22">
        <f>J20-C20</f>
        <v>-439000</v>
      </c>
      <c r="I20" s="22"/>
      <c r="J20" s="22">
        <v>261000</v>
      </c>
    </row>
    <row r="21" spans="1:10">
      <c r="A21" s="18" t="s">
        <v>59</v>
      </c>
      <c r="B21" s="10" t="s">
        <v>60</v>
      </c>
      <c r="C21" s="22">
        <v>316378</v>
      </c>
      <c r="D21" s="22"/>
      <c r="E21" s="22"/>
      <c r="F21" s="22"/>
      <c r="G21" s="22"/>
      <c r="H21" s="22">
        <f>J21-C21</f>
        <v>70000</v>
      </c>
      <c r="I21" s="22"/>
      <c r="J21" s="22">
        <v>386378</v>
      </c>
    </row>
    <row r="22" spans="1:10" ht="30">
      <c r="A22" s="18" t="s">
        <v>61</v>
      </c>
      <c r="B22" s="10" t="s">
        <v>62</v>
      </c>
      <c r="C22" s="22">
        <v>0</v>
      </c>
      <c r="D22" s="22"/>
      <c r="E22" s="22"/>
      <c r="F22" s="22"/>
      <c r="G22" s="22"/>
      <c r="H22" s="22">
        <v>140445.45000000001</v>
      </c>
      <c r="I22" s="22"/>
      <c r="J22" s="22">
        <v>140445.45000000001</v>
      </c>
    </row>
    <row r="23" spans="1:10">
      <c r="A23" s="18" t="s">
        <v>63</v>
      </c>
      <c r="B23" s="10" t="s">
        <v>64</v>
      </c>
      <c r="C23" s="22">
        <v>4041000</v>
      </c>
      <c r="D23" s="22"/>
      <c r="E23" s="22"/>
      <c r="F23" s="22"/>
      <c r="G23" s="22"/>
      <c r="H23" s="22">
        <f>J23-C23</f>
        <v>1540000</v>
      </c>
      <c r="I23" s="22"/>
      <c r="J23" s="22">
        <v>5581000</v>
      </c>
    </row>
    <row r="24" spans="1:10" ht="31.5">
      <c r="A24" s="19" t="s">
        <v>65</v>
      </c>
      <c r="B24" s="12" t="s">
        <v>66</v>
      </c>
      <c r="C24" s="28">
        <f t="shared" ref="C24:J24" si="2">C5+C14</f>
        <v>351144618</v>
      </c>
      <c r="D24" s="28">
        <f t="shared" si="2"/>
        <v>0</v>
      </c>
      <c r="E24" s="28">
        <f t="shared" si="2"/>
        <v>0</v>
      </c>
      <c r="F24" s="28">
        <f t="shared" si="2"/>
        <v>0</v>
      </c>
      <c r="G24" s="28">
        <f t="shared" si="2"/>
        <v>0</v>
      </c>
      <c r="H24" s="28">
        <f t="shared" si="2"/>
        <v>1.2107193470001221E-8</v>
      </c>
      <c r="I24" s="28">
        <f t="shared" si="2"/>
        <v>0</v>
      </c>
      <c r="J24" s="28">
        <f t="shared" si="2"/>
        <v>351144618</v>
      </c>
    </row>
    <row r="25" spans="1:10" ht="31.5">
      <c r="A25" s="20" t="s">
        <v>67</v>
      </c>
      <c r="B25" s="12" t="s">
        <v>68</v>
      </c>
      <c r="C25" s="28">
        <f>C26+C27+C28+C29+C30</f>
        <v>384148672.93000001</v>
      </c>
      <c r="D25" s="28">
        <f t="shared" ref="D25:J25" si="3">D26+D27+D28+D29+D30</f>
        <v>6071794.2300000004</v>
      </c>
      <c r="E25" s="28">
        <f t="shared" si="3"/>
        <v>7483000</v>
      </c>
      <c r="F25" s="28">
        <f t="shared" si="3"/>
        <v>0</v>
      </c>
      <c r="G25" s="28">
        <f t="shared" si="3"/>
        <v>0</v>
      </c>
      <c r="H25" s="28">
        <f t="shared" si="3"/>
        <v>1915416</v>
      </c>
      <c r="I25" s="28">
        <f t="shared" si="3"/>
        <v>0</v>
      </c>
      <c r="J25" s="28">
        <f t="shared" si="3"/>
        <v>399618883.16000003</v>
      </c>
    </row>
    <row r="26" spans="1:10" ht="15.75">
      <c r="A26" s="18" t="s">
        <v>69</v>
      </c>
      <c r="B26" s="13" t="s">
        <v>70</v>
      </c>
      <c r="C26" s="22">
        <v>1043832</v>
      </c>
      <c r="D26" s="22">
        <v>2398000</v>
      </c>
      <c r="E26" s="22"/>
      <c r="F26" s="22"/>
      <c r="G26" s="22"/>
      <c r="H26" s="22">
        <f>J26-C26-D26</f>
        <v>1356000</v>
      </c>
      <c r="I26" s="22"/>
      <c r="J26" s="22">
        <f>1043832+3754000</f>
        <v>4797832</v>
      </c>
    </row>
    <row r="27" spans="1:10" ht="15.75">
      <c r="A27" s="20" t="s">
        <v>71</v>
      </c>
      <c r="B27" s="14" t="s">
        <v>72</v>
      </c>
      <c r="C27" s="22">
        <v>90401400.079999998</v>
      </c>
      <c r="D27" s="22">
        <f>2376500+8190672.77+18000000-557242.64-135000-24201135.9</f>
        <v>3673794.2300000004</v>
      </c>
      <c r="E27" s="22">
        <f>13748000-1900000-4365000</f>
        <v>7483000</v>
      </c>
      <c r="F27" s="22"/>
      <c r="G27" s="22"/>
      <c r="H27" s="22"/>
      <c r="I27" s="22"/>
      <c r="J27" s="22">
        <v>101558194.31</v>
      </c>
    </row>
    <row r="28" spans="1:10" ht="15.75">
      <c r="A28" s="20" t="s">
        <v>73</v>
      </c>
      <c r="B28" s="14" t="s">
        <v>74</v>
      </c>
      <c r="C28" s="22">
        <v>292703440.85000002</v>
      </c>
      <c r="D28" s="22"/>
      <c r="E28" s="22"/>
      <c r="F28" s="22"/>
      <c r="G28" s="22"/>
      <c r="H28" s="22">
        <f>J28-C28</f>
        <v>559416</v>
      </c>
      <c r="I28" s="22"/>
      <c r="J28" s="22">
        <v>293262856.85000002</v>
      </c>
    </row>
    <row r="29" spans="1:10" ht="31.5">
      <c r="A29" s="20" t="s">
        <v>75</v>
      </c>
      <c r="B29" s="14" t="s">
        <v>76</v>
      </c>
      <c r="C29" s="22">
        <v>0</v>
      </c>
      <c r="D29" s="22"/>
      <c r="E29" s="22"/>
      <c r="F29" s="22"/>
      <c r="G29" s="22"/>
      <c r="H29" s="22"/>
      <c r="I29" s="22"/>
      <c r="J29" s="22">
        <v>0</v>
      </c>
    </row>
    <row r="30" spans="1:10" ht="38.25">
      <c r="A30" s="20" t="s">
        <v>77</v>
      </c>
      <c r="B30" s="15" t="s">
        <v>78</v>
      </c>
      <c r="C30" s="22">
        <v>0</v>
      </c>
      <c r="D30" s="22"/>
      <c r="E30" s="22"/>
      <c r="F30" s="22"/>
      <c r="G30" s="22"/>
      <c r="H30" s="22"/>
      <c r="I30" s="22"/>
      <c r="J30" s="22">
        <v>0</v>
      </c>
    </row>
    <row r="31" spans="1:10">
      <c r="A31" s="21"/>
      <c r="B31" s="16" t="s">
        <v>79</v>
      </c>
      <c r="C31" s="28">
        <f>C24+C25</f>
        <v>735293290.93000007</v>
      </c>
      <c r="D31" s="28">
        <f t="shared" ref="D31:J31" si="4">D24+D25</f>
        <v>6071794.2300000004</v>
      </c>
      <c r="E31" s="28">
        <f t="shared" si="4"/>
        <v>7483000</v>
      </c>
      <c r="F31" s="28">
        <f t="shared" si="4"/>
        <v>0</v>
      </c>
      <c r="G31" s="28">
        <f t="shared" si="4"/>
        <v>0</v>
      </c>
      <c r="H31" s="28">
        <f t="shared" si="4"/>
        <v>1915416.0000000121</v>
      </c>
      <c r="I31" s="28">
        <f t="shared" si="4"/>
        <v>0</v>
      </c>
      <c r="J31" s="28">
        <f t="shared" si="4"/>
        <v>750763501.16000009</v>
      </c>
    </row>
    <row r="32" spans="1:10">
      <c r="A32" s="23"/>
      <c r="B32" s="24"/>
      <c r="C32" s="25"/>
      <c r="D32" s="25"/>
      <c r="E32" s="25"/>
      <c r="F32" s="25"/>
      <c r="G32" s="25"/>
      <c r="H32" s="25"/>
      <c r="I32" s="25"/>
      <c r="J32" s="25"/>
    </row>
    <row r="33" spans="1:10" ht="15.75" thickBot="1">
      <c r="A33" s="27" t="s">
        <v>84</v>
      </c>
      <c r="B33" s="26"/>
    </row>
    <row r="34" spans="1:10" ht="25.5">
      <c r="A34" s="1" t="s">
        <v>10</v>
      </c>
      <c r="B34" s="1" t="s">
        <v>11</v>
      </c>
      <c r="C34" s="1" t="s">
        <v>82</v>
      </c>
      <c r="D34" s="2" t="s">
        <v>0</v>
      </c>
      <c r="E34" s="2" t="s">
        <v>0</v>
      </c>
      <c r="F34" s="2" t="s">
        <v>0</v>
      </c>
      <c r="G34" s="2" t="s">
        <v>0</v>
      </c>
      <c r="H34" s="2" t="s">
        <v>0</v>
      </c>
      <c r="I34" s="2" t="s">
        <v>1</v>
      </c>
      <c r="J34" s="3" t="s">
        <v>80</v>
      </c>
    </row>
    <row r="35" spans="1:10" ht="26.25" thickBot="1">
      <c r="A35" s="6" t="s">
        <v>85</v>
      </c>
      <c r="B35" s="6" t="s">
        <v>85</v>
      </c>
      <c r="C35" s="6" t="s">
        <v>83</v>
      </c>
      <c r="D35" s="32" t="s">
        <v>2</v>
      </c>
      <c r="E35" s="32" t="s">
        <v>3</v>
      </c>
      <c r="F35" s="32" t="s">
        <v>4</v>
      </c>
      <c r="G35" s="32" t="s">
        <v>5</v>
      </c>
      <c r="H35" s="32" t="s">
        <v>6</v>
      </c>
      <c r="I35" s="32" t="s">
        <v>7</v>
      </c>
      <c r="J35" s="6" t="s">
        <v>81</v>
      </c>
    </row>
    <row r="36" spans="1:10">
      <c r="A36" s="33" t="s">
        <v>12</v>
      </c>
      <c r="B36" s="33" t="s">
        <v>13</v>
      </c>
      <c r="C36" s="34">
        <v>1915600</v>
      </c>
      <c r="D36" s="34"/>
      <c r="E36" s="34"/>
      <c r="F36" s="34"/>
      <c r="G36" s="34"/>
      <c r="H36" s="34">
        <v>37845.69</v>
      </c>
      <c r="I36" s="34"/>
      <c r="J36" s="34">
        <v>1953445.69</v>
      </c>
    </row>
    <row r="37" spans="1:10">
      <c r="A37" s="7" t="s">
        <v>12</v>
      </c>
      <c r="B37" s="7" t="s">
        <v>14</v>
      </c>
      <c r="C37" s="22">
        <v>3382800</v>
      </c>
      <c r="D37" s="22"/>
      <c r="E37" s="22"/>
      <c r="F37" s="22">
        <v>50000</v>
      </c>
      <c r="G37" s="22"/>
      <c r="H37" s="22">
        <v>-50079.69</v>
      </c>
      <c r="I37" s="22"/>
      <c r="J37" s="22">
        <v>3382720.31</v>
      </c>
    </row>
    <row r="38" spans="1:10">
      <c r="A38" s="7" t="s">
        <v>12</v>
      </c>
      <c r="B38" s="7" t="s">
        <v>15</v>
      </c>
      <c r="C38" s="22">
        <v>8284600</v>
      </c>
      <c r="D38" s="22"/>
      <c r="E38" s="22"/>
      <c r="F38" s="22"/>
      <c r="G38" s="22"/>
      <c r="H38" s="22">
        <v>-83500.39</v>
      </c>
      <c r="I38" s="22"/>
      <c r="J38" s="22">
        <v>8201099.6100000003</v>
      </c>
    </row>
    <row r="39" spans="1:10">
      <c r="A39" s="7" t="s">
        <v>12</v>
      </c>
      <c r="B39" s="7" t="s">
        <v>16</v>
      </c>
      <c r="C39" s="22">
        <v>27090</v>
      </c>
      <c r="D39" s="22"/>
      <c r="E39" s="22"/>
      <c r="F39" s="22"/>
      <c r="G39" s="22"/>
      <c r="H39" s="22"/>
      <c r="I39" s="22"/>
      <c r="J39" s="22">
        <v>27090</v>
      </c>
    </row>
    <row r="40" spans="1:10">
      <c r="A40" s="7" t="s">
        <v>12</v>
      </c>
      <c r="B40" s="7" t="s">
        <v>17</v>
      </c>
      <c r="C40" s="22">
        <v>7387400</v>
      </c>
      <c r="D40" s="22"/>
      <c r="E40" s="22"/>
      <c r="F40" s="22"/>
      <c r="G40" s="22"/>
      <c r="H40" s="22">
        <v>552583.30000000005</v>
      </c>
      <c r="I40" s="22"/>
      <c r="J40" s="22">
        <v>7939983.2999999998</v>
      </c>
    </row>
    <row r="41" spans="1:10">
      <c r="A41" s="7" t="s">
        <v>12</v>
      </c>
      <c r="B41" s="7" t="s">
        <v>18</v>
      </c>
      <c r="C41" s="22">
        <v>4100000</v>
      </c>
      <c r="D41" s="22"/>
      <c r="E41" s="22"/>
      <c r="F41" s="22"/>
      <c r="G41" s="22"/>
      <c r="H41" s="22">
        <v>-309862.90000000002</v>
      </c>
      <c r="I41" s="22"/>
      <c r="J41" s="22">
        <v>3790137.1</v>
      </c>
    </row>
    <row r="42" spans="1:10">
      <c r="A42" s="7" t="s">
        <v>12</v>
      </c>
      <c r="B42" s="7" t="s">
        <v>19</v>
      </c>
      <c r="C42" s="22">
        <v>100000</v>
      </c>
      <c r="D42" s="22"/>
      <c r="E42" s="22">
        <v>1900000</v>
      </c>
      <c r="F42" s="22">
        <v>-1781600</v>
      </c>
      <c r="G42" s="22">
        <v>-218400</v>
      </c>
      <c r="H42" s="22"/>
      <c r="I42" s="22"/>
      <c r="J42" s="22">
        <v>0</v>
      </c>
    </row>
    <row r="43" spans="1:10">
      <c r="A43" s="7" t="s">
        <v>12</v>
      </c>
      <c r="B43" s="7" t="s">
        <v>20</v>
      </c>
      <c r="C43" s="22">
        <v>50834375</v>
      </c>
      <c r="D43" s="22">
        <v>-1747480.12</v>
      </c>
      <c r="E43" s="22"/>
      <c r="F43" s="22"/>
      <c r="G43" s="22"/>
      <c r="H43" s="22">
        <v>776224.07</v>
      </c>
      <c r="I43" s="22">
        <v>2759000</v>
      </c>
      <c r="J43" s="22">
        <v>52622118.950000003</v>
      </c>
    </row>
    <row r="44" spans="1:10">
      <c r="A44" s="9" t="s">
        <v>12</v>
      </c>
      <c r="B44" s="9" t="s">
        <v>25</v>
      </c>
      <c r="C44" s="28">
        <f>SUM(C36:C43)</f>
        <v>76031865</v>
      </c>
      <c r="D44" s="28">
        <f t="shared" ref="D44:J44" si="5">SUM(D36:D43)</f>
        <v>-1747480.12</v>
      </c>
      <c r="E44" s="28">
        <f t="shared" si="5"/>
        <v>1900000</v>
      </c>
      <c r="F44" s="28">
        <f t="shared" si="5"/>
        <v>-1731600</v>
      </c>
      <c r="G44" s="28">
        <f t="shared" si="5"/>
        <v>-218400</v>
      </c>
      <c r="H44" s="28">
        <f t="shared" si="5"/>
        <v>923210.08</v>
      </c>
      <c r="I44" s="28">
        <f t="shared" si="5"/>
        <v>2759000</v>
      </c>
      <c r="J44" s="28">
        <f t="shared" si="5"/>
        <v>77916594.960000008</v>
      </c>
    </row>
    <row r="45" spans="1:10">
      <c r="A45" s="7" t="s">
        <v>14</v>
      </c>
      <c r="B45" s="7" t="s">
        <v>21</v>
      </c>
      <c r="C45" s="22">
        <v>1025000</v>
      </c>
      <c r="D45" s="22">
        <v>-139176</v>
      </c>
      <c r="E45" s="22"/>
      <c r="F45" s="22">
        <v>389600</v>
      </c>
      <c r="G45" s="22">
        <v>58406</v>
      </c>
      <c r="H45" s="22">
        <v>408967.56</v>
      </c>
      <c r="I45" s="22"/>
      <c r="J45" s="22">
        <v>1742797.56</v>
      </c>
    </row>
    <row r="46" spans="1:10">
      <c r="A46" s="9" t="s">
        <v>14</v>
      </c>
      <c r="B46" s="9" t="s">
        <v>21</v>
      </c>
      <c r="C46" s="28">
        <f>C45</f>
        <v>1025000</v>
      </c>
      <c r="D46" s="28">
        <f t="shared" ref="D46:J46" si="6">D45</f>
        <v>-139176</v>
      </c>
      <c r="E46" s="28">
        <f t="shared" si="6"/>
        <v>0</v>
      </c>
      <c r="F46" s="28">
        <f t="shared" si="6"/>
        <v>389600</v>
      </c>
      <c r="G46" s="28">
        <f t="shared" si="6"/>
        <v>58406</v>
      </c>
      <c r="H46" s="28">
        <f t="shared" si="6"/>
        <v>408967.56</v>
      </c>
      <c r="I46" s="28">
        <f t="shared" si="6"/>
        <v>0</v>
      </c>
      <c r="J46" s="28">
        <f t="shared" si="6"/>
        <v>1742797.56</v>
      </c>
    </row>
    <row r="47" spans="1:10">
      <c r="A47" s="7" t="s">
        <v>15</v>
      </c>
      <c r="B47" s="7" t="s">
        <v>16</v>
      </c>
      <c r="C47" s="22">
        <v>482675</v>
      </c>
      <c r="D47" s="22"/>
      <c r="E47" s="22"/>
      <c r="F47" s="22"/>
      <c r="G47" s="22"/>
      <c r="H47" s="22"/>
      <c r="I47" s="22"/>
      <c r="J47" s="22">
        <v>482675</v>
      </c>
    </row>
    <row r="48" spans="1:10">
      <c r="A48" s="7" t="s">
        <v>15</v>
      </c>
      <c r="B48" s="7" t="s">
        <v>17</v>
      </c>
      <c r="C48" s="22">
        <v>4500000</v>
      </c>
      <c r="D48" s="22">
        <v>4176</v>
      </c>
      <c r="E48" s="22"/>
      <c r="F48" s="22"/>
      <c r="G48" s="22">
        <v>-4504176</v>
      </c>
      <c r="H48" s="22"/>
      <c r="I48" s="22"/>
      <c r="J48" s="22">
        <v>0</v>
      </c>
    </row>
    <row r="49" spans="1:10">
      <c r="A49" s="7" t="s">
        <v>15</v>
      </c>
      <c r="B49" s="7" t="s">
        <v>22</v>
      </c>
      <c r="C49" s="22">
        <v>93223</v>
      </c>
      <c r="D49" s="22">
        <v>1000000</v>
      </c>
      <c r="E49" s="22">
        <v>-100000</v>
      </c>
      <c r="F49" s="22"/>
      <c r="G49" s="22">
        <v>-879726</v>
      </c>
      <c r="H49" s="22"/>
      <c r="I49" s="22"/>
      <c r="J49" s="22">
        <v>113497</v>
      </c>
    </row>
    <row r="50" spans="1:10">
      <c r="A50" s="7" t="s">
        <v>15</v>
      </c>
      <c r="B50" s="7" t="s">
        <v>21</v>
      </c>
      <c r="C50" s="22">
        <v>25250980</v>
      </c>
      <c r="D50" s="22">
        <v>-2558077.61</v>
      </c>
      <c r="E50" s="22">
        <v>-416000</v>
      </c>
      <c r="F50" s="22"/>
      <c r="G50" s="22">
        <v>37901.42</v>
      </c>
      <c r="H50" s="22"/>
      <c r="I50" s="22"/>
      <c r="J50" s="22">
        <v>22314803.809999999</v>
      </c>
    </row>
    <row r="51" spans="1:10">
      <c r="A51" s="7" t="s">
        <v>15</v>
      </c>
      <c r="B51" s="7" t="s">
        <v>20</v>
      </c>
      <c r="C51" s="22">
        <v>2327800</v>
      </c>
      <c r="D51" s="22"/>
      <c r="E51" s="22"/>
      <c r="F51" s="22"/>
      <c r="G51" s="22"/>
      <c r="H51" s="22">
        <v>-19198</v>
      </c>
      <c r="I51" s="22"/>
      <c r="J51" s="22">
        <v>2308602</v>
      </c>
    </row>
    <row r="52" spans="1:10">
      <c r="A52" s="9" t="s">
        <v>15</v>
      </c>
      <c r="B52" s="9" t="s">
        <v>25</v>
      </c>
      <c r="C52" s="28">
        <f>SUM(C47:C51)</f>
        <v>32654678</v>
      </c>
      <c r="D52" s="28">
        <f t="shared" ref="D52:J52" si="7">SUM(D47:D51)</f>
        <v>-1553901.6099999999</v>
      </c>
      <c r="E52" s="28">
        <f t="shared" si="7"/>
        <v>-516000</v>
      </c>
      <c r="F52" s="28">
        <f t="shared" si="7"/>
        <v>0</v>
      </c>
      <c r="G52" s="28">
        <f t="shared" si="7"/>
        <v>-5346000.58</v>
      </c>
      <c r="H52" s="28">
        <f t="shared" si="7"/>
        <v>-19198</v>
      </c>
      <c r="I52" s="28">
        <f t="shared" si="7"/>
        <v>0</v>
      </c>
      <c r="J52" s="28">
        <f t="shared" si="7"/>
        <v>25219577.809999999</v>
      </c>
    </row>
    <row r="53" spans="1:10">
      <c r="A53" s="7" t="s">
        <v>16</v>
      </c>
      <c r="B53" s="7" t="s">
        <v>12</v>
      </c>
      <c r="C53" s="22">
        <v>5744626.1399999997</v>
      </c>
      <c r="D53" s="22">
        <v>2686150.07</v>
      </c>
      <c r="E53" s="22"/>
      <c r="F53" s="22">
        <v>-850000</v>
      </c>
      <c r="G53" s="22"/>
      <c r="H53" s="22">
        <v>-520274.79</v>
      </c>
      <c r="I53" s="22"/>
      <c r="J53" s="22">
        <v>7060501.4199999999</v>
      </c>
    </row>
    <row r="54" spans="1:10">
      <c r="A54" s="7" t="s">
        <v>16</v>
      </c>
      <c r="B54" s="7" t="s">
        <v>13</v>
      </c>
      <c r="C54" s="22">
        <v>7146800</v>
      </c>
      <c r="D54" s="22">
        <v>5055526.42</v>
      </c>
      <c r="E54" s="22">
        <v>-1408000</v>
      </c>
      <c r="F54" s="22"/>
      <c r="G54" s="22">
        <v>7121503.6500000004</v>
      </c>
      <c r="H54" s="22">
        <v>-58350.63</v>
      </c>
      <c r="I54" s="22"/>
      <c r="J54" s="22">
        <v>17857479.440000001</v>
      </c>
    </row>
    <row r="55" spans="1:10">
      <c r="A55" s="7" t="s">
        <v>16</v>
      </c>
      <c r="B55" s="7" t="s">
        <v>14</v>
      </c>
      <c r="C55" s="22">
        <v>15231493.859999999</v>
      </c>
      <c r="D55" s="22">
        <v>27822825.77</v>
      </c>
      <c r="E55" s="22">
        <v>24000</v>
      </c>
      <c r="F55" s="22">
        <v>600000</v>
      </c>
      <c r="G55" s="22">
        <v>-46003.07</v>
      </c>
      <c r="H55" s="22">
        <v>-994890.53</v>
      </c>
      <c r="I55" s="22"/>
      <c r="J55" s="22">
        <v>42637426.030000001</v>
      </c>
    </row>
    <row r="56" spans="1:10">
      <c r="A56" s="7" t="s">
        <v>16</v>
      </c>
      <c r="B56" s="7" t="s">
        <v>16</v>
      </c>
      <c r="C56" s="22">
        <v>12018573.65</v>
      </c>
      <c r="D56" s="22">
        <v>624434.61</v>
      </c>
      <c r="E56" s="22"/>
      <c r="F56" s="22"/>
      <c r="G56" s="22"/>
      <c r="H56" s="22">
        <v>-569824.06999999995</v>
      </c>
      <c r="I56" s="22"/>
      <c r="J56" s="22">
        <v>12073184.189999999</v>
      </c>
    </row>
    <row r="57" spans="1:10">
      <c r="A57" s="9" t="s">
        <v>16</v>
      </c>
      <c r="B57" s="9" t="s">
        <v>25</v>
      </c>
      <c r="C57" s="28">
        <f>SUM(C53:C56)</f>
        <v>40141493.649999999</v>
      </c>
      <c r="D57" s="28">
        <f t="shared" ref="D57:J57" si="8">SUM(D53:D56)</f>
        <v>36188936.869999997</v>
      </c>
      <c r="E57" s="28">
        <f t="shared" si="8"/>
        <v>-1384000</v>
      </c>
      <c r="F57" s="28">
        <f t="shared" si="8"/>
        <v>-250000</v>
      </c>
      <c r="G57" s="28">
        <f t="shared" si="8"/>
        <v>7075500.5800000001</v>
      </c>
      <c r="H57" s="28">
        <f t="shared" si="8"/>
        <v>-2143340.02</v>
      </c>
      <c r="I57" s="28">
        <f t="shared" si="8"/>
        <v>0</v>
      </c>
      <c r="J57" s="28">
        <f t="shared" si="8"/>
        <v>79628591.079999998</v>
      </c>
    </row>
    <row r="58" spans="1:10">
      <c r="A58" s="7" t="s">
        <v>18</v>
      </c>
      <c r="B58" s="7" t="s">
        <v>12</v>
      </c>
      <c r="C58" s="22">
        <v>207359679.5</v>
      </c>
      <c r="D58" s="22">
        <v>-24087135.899999999</v>
      </c>
      <c r="E58" s="22"/>
      <c r="F58" s="22"/>
      <c r="G58" s="22">
        <v>322335</v>
      </c>
      <c r="H58" s="22">
        <v>-393192.74</v>
      </c>
      <c r="I58" s="22"/>
      <c r="J58" s="22">
        <v>183201685.86000001</v>
      </c>
    </row>
    <row r="59" spans="1:10">
      <c r="A59" s="7" t="s">
        <v>18</v>
      </c>
      <c r="B59" s="7" t="s">
        <v>13</v>
      </c>
      <c r="C59" s="22">
        <v>232449827.63999999</v>
      </c>
      <c r="D59" s="22">
        <v>-444008.33</v>
      </c>
      <c r="E59" s="22">
        <v>-17234.310000000001</v>
      </c>
      <c r="F59" s="22"/>
      <c r="G59" s="22">
        <v>100000</v>
      </c>
      <c r="H59" s="22">
        <v>-2379334.81</v>
      </c>
      <c r="I59" s="22"/>
      <c r="J59" s="22">
        <v>229709250.19</v>
      </c>
    </row>
    <row r="60" spans="1:10">
      <c r="A60" s="7" t="s">
        <v>18</v>
      </c>
      <c r="B60" s="7" t="s">
        <v>14</v>
      </c>
      <c r="C60" s="22">
        <v>49927770</v>
      </c>
      <c r="D60" s="22">
        <v>-90734.31</v>
      </c>
      <c r="E60" s="22">
        <v>17234.310000000001</v>
      </c>
      <c r="F60" s="22"/>
      <c r="G60" s="22">
        <v>-2909228</v>
      </c>
      <c r="H60" s="22">
        <v>-3177343.16</v>
      </c>
      <c r="I60" s="22"/>
      <c r="J60" s="22">
        <v>43767698.840000004</v>
      </c>
    </row>
    <row r="61" spans="1:10">
      <c r="A61" s="7" t="s">
        <v>18</v>
      </c>
      <c r="B61" s="7" t="s">
        <v>16</v>
      </c>
      <c r="C61" s="22">
        <v>75000</v>
      </c>
      <c r="D61" s="22"/>
      <c r="E61" s="22"/>
      <c r="F61" s="22"/>
      <c r="G61" s="22"/>
      <c r="H61" s="22">
        <v>-5000</v>
      </c>
      <c r="I61" s="22"/>
      <c r="J61" s="22">
        <v>70000</v>
      </c>
    </row>
    <row r="62" spans="1:10">
      <c r="A62" s="7" t="s">
        <v>18</v>
      </c>
      <c r="B62" s="7" t="s">
        <v>18</v>
      </c>
      <c r="C62" s="22">
        <v>4736058</v>
      </c>
      <c r="D62" s="22"/>
      <c r="E62" s="22"/>
      <c r="F62" s="22"/>
      <c r="G62" s="22"/>
      <c r="H62" s="22">
        <v>-308163</v>
      </c>
      <c r="I62" s="22"/>
      <c r="J62" s="22">
        <v>4427895</v>
      </c>
    </row>
    <row r="63" spans="1:10">
      <c r="A63" s="7" t="s">
        <v>18</v>
      </c>
      <c r="B63" s="7" t="s">
        <v>21</v>
      </c>
      <c r="C63" s="22">
        <v>15638636</v>
      </c>
      <c r="D63" s="22"/>
      <c r="E63" s="22"/>
      <c r="F63" s="22"/>
      <c r="G63" s="22">
        <v>571570</v>
      </c>
      <c r="H63" s="22">
        <v>-13763.57</v>
      </c>
      <c r="I63" s="22"/>
      <c r="J63" s="22">
        <v>16196442.43</v>
      </c>
    </row>
    <row r="64" spans="1:10">
      <c r="A64" s="9" t="s">
        <v>18</v>
      </c>
      <c r="B64" s="9" t="s">
        <v>25</v>
      </c>
      <c r="C64" s="28">
        <f>SUM(C58:C63)</f>
        <v>510186971.13999999</v>
      </c>
      <c r="D64" s="28">
        <f t="shared" ref="D64:J64" si="9">SUM(D58:D63)</f>
        <v>-24621878.539999995</v>
      </c>
      <c r="E64" s="28">
        <f t="shared" si="9"/>
        <v>0</v>
      </c>
      <c r="F64" s="28">
        <f t="shared" si="9"/>
        <v>0</v>
      </c>
      <c r="G64" s="28">
        <f t="shared" si="9"/>
        <v>-1915323</v>
      </c>
      <c r="H64" s="28">
        <f t="shared" si="9"/>
        <v>-6276797.2800000003</v>
      </c>
      <c r="I64" s="28">
        <f t="shared" si="9"/>
        <v>0</v>
      </c>
      <c r="J64" s="28">
        <f t="shared" si="9"/>
        <v>477372972.31999999</v>
      </c>
    </row>
    <row r="65" spans="1:10">
      <c r="A65" s="7" t="s">
        <v>22</v>
      </c>
      <c r="B65" s="7" t="s">
        <v>12</v>
      </c>
      <c r="C65" s="22">
        <v>31269296.18</v>
      </c>
      <c r="D65" s="22">
        <v>831000</v>
      </c>
      <c r="E65" s="22"/>
      <c r="F65" s="22"/>
      <c r="G65" s="22">
        <v>820823</v>
      </c>
      <c r="H65" s="22">
        <v>-1338234.3999999999</v>
      </c>
      <c r="I65" s="22"/>
      <c r="J65" s="22">
        <v>31582884.780000001</v>
      </c>
    </row>
    <row r="66" spans="1:10">
      <c r="A66" s="7" t="s">
        <v>22</v>
      </c>
      <c r="B66" s="7" t="s">
        <v>15</v>
      </c>
      <c r="C66" s="22">
        <v>14230800</v>
      </c>
      <c r="D66" s="22"/>
      <c r="E66" s="22"/>
      <c r="F66" s="22"/>
      <c r="G66" s="22"/>
      <c r="H66" s="22"/>
      <c r="I66" s="22"/>
      <c r="J66" s="22">
        <v>14230800</v>
      </c>
    </row>
    <row r="67" spans="1:10">
      <c r="A67" s="9" t="s">
        <v>22</v>
      </c>
      <c r="B67" s="9" t="s">
        <v>25</v>
      </c>
      <c r="C67" s="28">
        <f>SUM(C65:C66)</f>
        <v>45500096.18</v>
      </c>
      <c r="D67" s="28">
        <f t="shared" ref="D67:J67" si="10">SUM(D65:D66)</f>
        <v>831000</v>
      </c>
      <c r="E67" s="28">
        <f t="shared" si="10"/>
        <v>0</v>
      </c>
      <c r="F67" s="28">
        <f t="shared" si="10"/>
        <v>0</v>
      </c>
      <c r="G67" s="28">
        <f t="shared" si="10"/>
        <v>820823</v>
      </c>
      <c r="H67" s="28">
        <f t="shared" si="10"/>
        <v>-1338234.3999999999</v>
      </c>
      <c r="I67" s="28">
        <f t="shared" si="10"/>
        <v>0</v>
      </c>
      <c r="J67" s="28">
        <f t="shared" si="10"/>
        <v>45813684.780000001</v>
      </c>
    </row>
    <row r="68" spans="1:10">
      <c r="A68" s="7" t="s">
        <v>23</v>
      </c>
      <c r="B68" s="7" t="s">
        <v>12</v>
      </c>
      <c r="C68" s="22">
        <v>2460000</v>
      </c>
      <c r="D68" s="22"/>
      <c r="E68" s="22"/>
      <c r="F68" s="22"/>
      <c r="G68" s="22"/>
      <c r="H68" s="22">
        <v>68803.8</v>
      </c>
      <c r="I68" s="22"/>
      <c r="J68" s="22">
        <v>2528803.7999999998</v>
      </c>
    </row>
    <row r="69" spans="1:10">
      <c r="A69" s="7" t="s">
        <v>23</v>
      </c>
      <c r="B69" s="7" t="s">
        <v>14</v>
      </c>
      <c r="C69" s="22">
        <v>5323259.76</v>
      </c>
      <c r="D69" s="22">
        <v>-27.76</v>
      </c>
      <c r="E69" s="22"/>
      <c r="F69" s="22">
        <v>1592000</v>
      </c>
      <c r="G69" s="22">
        <v>7091264</v>
      </c>
      <c r="H69" s="22">
        <v>1655709</v>
      </c>
      <c r="I69" s="22"/>
      <c r="J69" s="22">
        <v>15662205</v>
      </c>
    </row>
    <row r="70" spans="1:10">
      <c r="A70" s="7" t="s">
        <v>23</v>
      </c>
      <c r="B70" s="7" t="s">
        <v>15</v>
      </c>
      <c r="C70" s="22">
        <v>28038487.199999999</v>
      </c>
      <c r="D70" s="22">
        <v>-624434.61</v>
      </c>
      <c r="E70" s="22"/>
      <c r="F70" s="22"/>
      <c r="G70" s="22"/>
      <c r="H70" s="22"/>
      <c r="I70" s="22"/>
      <c r="J70" s="22">
        <v>27414052.59</v>
      </c>
    </row>
    <row r="71" spans="1:10">
      <c r="A71" s="7" t="s">
        <v>23</v>
      </c>
      <c r="B71" s="7" t="s">
        <v>17</v>
      </c>
      <c r="C71" s="22">
        <v>100000</v>
      </c>
      <c r="D71" s="22"/>
      <c r="E71" s="22"/>
      <c r="F71" s="22"/>
      <c r="G71" s="22"/>
      <c r="H71" s="22"/>
      <c r="I71" s="22"/>
      <c r="J71" s="22">
        <v>100000</v>
      </c>
    </row>
    <row r="72" spans="1:10">
      <c r="A72" s="9" t="s">
        <v>23</v>
      </c>
      <c r="B72" s="9" t="s">
        <v>25</v>
      </c>
      <c r="C72" s="28">
        <f>SUM(C68:C71)</f>
        <v>35921746.960000001</v>
      </c>
      <c r="D72" s="28">
        <f t="shared" ref="D72:J72" si="11">SUM(D68:D71)</f>
        <v>-624462.37</v>
      </c>
      <c r="E72" s="28">
        <f t="shared" si="11"/>
        <v>0</v>
      </c>
      <c r="F72" s="28">
        <f t="shared" si="11"/>
        <v>1592000</v>
      </c>
      <c r="G72" s="28">
        <f t="shared" si="11"/>
        <v>7091264</v>
      </c>
      <c r="H72" s="28">
        <f t="shared" si="11"/>
        <v>1724512.8</v>
      </c>
      <c r="I72" s="28">
        <f t="shared" si="11"/>
        <v>0</v>
      </c>
      <c r="J72" s="28">
        <f t="shared" si="11"/>
        <v>45705061.390000001</v>
      </c>
    </row>
    <row r="73" spans="1:10">
      <c r="A73" s="7" t="s">
        <v>19</v>
      </c>
      <c r="B73" s="7" t="s">
        <v>12</v>
      </c>
      <c r="C73" s="22">
        <v>600000</v>
      </c>
      <c r="D73" s="22"/>
      <c r="E73" s="22"/>
      <c r="F73" s="22"/>
      <c r="G73" s="22"/>
      <c r="H73" s="22"/>
      <c r="I73" s="22"/>
      <c r="J73" s="22">
        <v>600000</v>
      </c>
    </row>
    <row r="74" spans="1:10">
      <c r="A74" s="7" t="s">
        <v>19</v>
      </c>
      <c r="B74" s="7" t="s">
        <v>13</v>
      </c>
      <c r="C74" s="22"/>
      <c r="D74" s="22">
        <v>2515756</v>
      </c>
      <c r="E74" s="22"/>
      <c r="F74" s="22"/>
      <c r="G74" s="22"/>
      <c r="H74" s="22">
        <v>80094</v>
      </c>
      <c r="I74" s="22"/>
      <c r="J74" s="22">
        <v>2595850</v>
      </c>
    </row>
    <row r="75" spans="1:10">
      <c r="A75" s="9" t="s">
        <v>19</v>
      </c>
      <c r="B75" s="9" t="s">
        <v>25</v>
      </c>
      <c r="C75" s="28">
        <f>SUM(C73:C74)</f>
        <v>600000</v>
      </c>
      <c r="D75" s="28">
        <f t="shared" ref="D75:J75" si="12">SUM(D73:D74)</f>
        <v>2515756</v>
      </c>
      <c r="E75" s="28">
        <f t="shared" si="12"/>
        <v>0</v>
      </c>
      <c r="F75" s="28">
        <f t="shared" si="12"/>
        <v>0</v>
      </c>
      <c r="G75" s="28">
        <f t="shared" si="12"/>
        <v>0</v>
      </c>
      <c r="H75" s="28">
        <f t="shared" si="12"/>
        <v>80094</v>
      </c>
      <c r="I75" s="28">
        <f t="shared" si="12"/>
        <v>0</v>
      </c>
      <c r="J75" s="28">
        <f t="shared" si="12"/>
        <v>3195850</v>
      </c>
    </row>
    <row r="76" spans="1:10">
      <c r="A76" s="7" t="s">
        <v>20</v>
      </c>
      <c r="B76" s="7" t="s">
        <v>12</v>
      </c>
      <c r="C76" s="22">
        <v>600000</v>
      </c>
      <c r="D76" s="22"/>
      <c r="E76" s="22"/>
      <c r="F76" s="22"/>
      <c r="G76" s="22"/>
      <c r="H76" s="22"/>
      <c r="I76" s="22"/>
      <c r="J76" s="22">
        <v>600000</v>
      </c>
    </row>
    <row r="77" spans="1:10">
      <c r="A77" s="7" t="s">
        <v>20</v>
      </c>
      <c r="B77" s="7" t="s">
        <v>13</v>
      </c>
      <c r="C77" s="22">
        <v>1500000</v>
      </c>
      <c r="D77" s="22">
        <v>-450000</v>
      </c>
      <c r="E77" s="22"/>
      <c r="F77" s="22"/>
      <c r="G77" s="22"/>
      <c r="H77" s="22">
        <v>-147799.62</v>
      </c>
      <c r="I77" s="22"/>
      <c r="J77" s="22">
        <v>902200.38</v>
      </c>
    </row>
    <row r="78" spans="1:10">
      <c r="A78" s="9" t="s">
        <v>20</v>
      </c>
      <c r="B78" s="9" t="s">
        <v>25</v>
      </c>
      <c r="C78" s="28">
        <f>SUM(C76:C77)</f>
        <v>2100000</v>
      </c>
      <c r="D78" s="28">
        <f t="shared" ref="D78:J78" si="13">SUM(D76:D77)</f>
        <v>-450000</v>
      </c>
      <c r="E78" s="28">
        <f t="shared" si="13"/>
        <v>0</v>
      </c>
      <c r="F78" s="28">
        <f t="shared" si="13"/>
        <v>0</v>
      </c>
      <c r="G78" s="28">
        <f t="shared" si="13"/>
        <v>0</v>
      </c>
      <c r="H78" s="28">
        <f t="shared" si="13"/>
        <v>-147799.62</v>
      </c>
      <c r="I78" s="28">
        <f t="shared" si="13"/>
        <v>0</v>
      </c>
      <c r="J78" s="28">
        <f t="shared" si="13"/>
        <v>1502200.38</v>
      </c>
    </row>
    <row r="79" spans="1:10">
      <c r="A79" s="7" t="s">
        <v>24</v>
      </c>
      <c r="B79" s="7" t="s">
        <v>12</v>
      </c>
      <c r="C79" s="22">
        <v>3131440</v>
      </c>
      <c r="D79" s="22"/>
      <c r="E79" s="22"/>
      <c r="F79" s="22"/>
      <c r="G79" s="22">
        <v>-83270</v>
      </c>
      <c r="H79" s="22">
        <v>-72441.34</v>
      </c>
      <c r="I79" s="22"/>
      <c r="J79" s="22">
        <v>2975728.66</v>
      </c>
    </row>
    <row r="80" spans="1:10">
      <c r="A80" s="9" t="s">
        <v>24</v>
      </c>
      <c r="B80" s="9" t="s">
        <v>25</v>
      </c>
      <c r="C80" s="28">
        <f>C79</f>
        <v>3131440</v>
      </c>
      <c r="D80" s="28">
        <f t="shared" ref="D80:J80" si="14">D79</f>
        <v>0</v>
      </c>
      <c r="E80" s="28">
        <f t="shared" si="14"/>
        <v>0</v>
      </c>
      <c r="F80" s="28">
        <f t="shared" si="14"/>
        <v>0</v>
      </c>
      <c r="G80" s="28">
        <f t="shared" si="14"/>
        <v>-83270</v>
      </c>
      <c r="H80" s="28">
        <f t="shared" si="14"/>
        <v>-72441.34</v>
      </c>
      <c r="I80" s="28">
        <f t="shared" si="14"/>
        <v>0</v>
      </c>
      <c r="J80" s="28">
        <f t="shared" si="14"/>
        <v>2975728.66</v>
      </c>
    </row>
    <row r="81" spans="1:10">
      <c r="A81" s="9"/>
      <c r="B81" s="8" t="s">
        <v>8</v>
      </c>
      <c r="C81" s="28">
        <f>C44+C46+C52+C57+C64+C67+C72+C75+C78+C80</f>
        <v>747293290.92999995</v>
      </c>
      <c r="D81" s="28">
        <f t="shared" ref="D81:J81" si="15">D44+D46+D52+D57+D64+D67+D72+D75+D78+D80</f>
        <v>10398794.23</v>
      </c>
      <c r="E81" s="28">
        <f t="shared" si="15"/>
        <v>0</v>
      </c>
      <c r="F81" s="28">
        <f t="shared" si="15"/>
        <v>0</v>
      </c>
      <c r="G81" s="28">
        <f t="shared" si="15"/>
        <v>7483000</v>
      </c>
      <c r="H81" s="28">
        <f t="shared" si="15"/>
        <v>-6861026.2200000007</v>
      </c>
      <c r="I81" s="28">
        <f t="shared" si="15"/>
        <v>2759000</v>
      </c>
      <c r="J81" s="28">
        <f t="shared" si="15"/>
        <v>761073058.93999994</v>
      </c>
    </row>
  </sheetData>
  <mergeCells count="3">
    <mergeCell ref="A3:A4"/>
    <mergeCell ref="B3:B4"/>
    <mergeCell ref="B1:I1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Доходы, расходы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2020-05-29T08:00:41Z</dcterms:modified>
</cp:coreProperties>
</file>